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8915" windowHeight="12330"/>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G21" i="1"/>
  <c r="G13"/>
  <c r="G14" s="1"/>
  <c r="D47" s="1"/>
  <c r="G31"/>
  <c r="G33" l="1"/>
  <c r="G37" s="1"/>
  <c r="G43" s="1"/>
  <c r="G42"/>
  <c r="G41"/>
  <c r="G44" l="1"/>
  <c r="G46" s="1"/>
  <c r="G47" s="1"/>
</calcChain>
</file>

<file path=xl/sharedStrings.xml><?xml version="1.0" encoding="utf-8"?>
<sst xmlns="http://schemas.openxmlformats.org/spreadsheetml/2006/main" count="34" uniqueCount="30">
  <si>
    <t>Durchschnittswerte</t>
  </si>
  <si>
    <t xml:space="preserve">Personalkosten p.a. / AN </t>
  </si>
  <si>
    <t>Produktivitätsfaktor / AN</t>
  </si>
  <si>
    <t>erwirtschafteter Umsatz p.a. / AN</t>
  </si>
  <si>
    <t>Betroffene Mitarbeiter ( A )</t>
  </si>
  <si>
    <r>
      <t xml:space="preserve">Betroffene Mitarbeiter Quotient </t>
    </r>
    <r>
      <rPr>
        <b/>
        <sz val="11"/>
        <color theme="1"/>
        <rFont val="Calibri"/>
        <family val="2"/>
        <scheme val="minor"/>
      </rPr>
      <t>( B )</t>
    </r>
  </si>
  <si>
    <t>Betroffene Mitarbeiterzahl</t>
  </si>
  <si>
    <t>Mehr- / Minderbelastungen von Personalkosten blieben unberücksichtigt</t>
  </si>
  <si>
    <r>
      <t xml:space="preserve">Präsentismus </t>
    </r>
    <r>
      <rPr>
        <b/>
        <sz val="11"/>
        <color theme="1"/>
        <rFont val="Calibri"/>
        <family val="2"/>
        <scheme val="minor"/>
      </rPr>
      <t>(  C  )</t>
    </r>
  </si>
  <si>
    <r>
      <t xml:space="preserve">Fehler/Ausschussquote </t>
    </r>
    <r>
      <rPr>
        <b/>
        <sz val="11"/>
        <color theme="1"/>
        <rFont val="Calibri"/>
        <family val="2"/>
        <scheme val="minor"/>
      </rPr>
      <t>( D )</t>
    </r>
  </si>
  <si>
    <r>
      <t xml:space="preserve">Mehrbelastung von Kollegen </t>
    </r>
    <r>
      <rPr>
        <b/>
        <sz val="11"/>
        <color theme="1"/>
        <rFont val="Calibri"/>
        <family val="2"/>
        <scheme val="minor"/>
      </rPr>
      <t>(  E )</t>
    </r>
  </si>
  <si>
    <t>Gesamtbelastung zeitliche Entwicklung</t>
  </si>
  <si>
    <t>Gesamtbelastung betriebswirtschaftlicher Schaden</t>
  </si>
  <si>
    <t>Beispielrechnung - betriebswirtschaftlicher Schaden psychische Erkrankungen/Burnout in meinem Unternehmen</t>
  </si>
  <si>
    <t>Mitarbeiterzahl insgesamt:</t>
  </si>
  <si>
    <t>*</t>
  </si>
  <si>
    <t>Kalkulierter Umsatzausfall</t>
  </si>
  <si>
    <t>Betroffene Mitarbeiter Quotient</t>
  </si>
  <si>
    <t>(Quelle: DAK-Gesundheitsreport 2013)</t>
  </si>
  <si>
    <t>A) Personalkosten/Produktivitätsfaktor/Umsatzanteil
Beispielrechnung
    Durchschnittliche Kosten
    Ø Personalkosten p.a. / Arbeitnehmer (AN) = 40.000 €
    Ø Produktivitätsfaktor / AN = 2,5
    Ø erwirtschafteter Umsatz p.a. / AN = 100.000 €
In unserer Betrachtung gehen wir davon aus, dass engagierte Mitarbeiter ein grundsätzlich erhöhtes Erkrankungsrisiko im Bereich psychische Erkrankung / Burnout tragen.
Engagierte Mitarbeiter werden in der Regel höher bezahlt, verfügen über einen höheren Produktivitätsfaktor und tragen dabei auch in erhöhtem Maße zum erwirtschafteten Umsatz des Unternehmens bei.
Aus diesen Gründen gehen wir in dieser Beispielrechnung von folgenden Werten aus:
    Angenommene Kosten besonders gefährdeter Mitarbeiter
    Ø Personalkosten p.a. / AN = 60.000 €
    Ø Produktivitätsfaktor / AN = 3,5
    Ø erwirtschafteter Umsatz p.a. / AN = 210.000 €</t>
  </si>
  <si>
    <t>B) Betroffene Personen im Unternehmen
Nach dem DAK-Gesundheitsreport 2013 liegt die durchschnittliche Quote der Krankschreibungen psychischer  Erkrankungen in den letzten 12 Monaten bei 7,4%.
Auch hier erhöhen wir diesen durchschnittlichen Wert für engagierte Mitarbeiter subjektiv auf moderate 8,5%.
C) Zeitliche Entwicklung (Präsentismus)
Ebenfalls nach dem DAK-Gesundheitsreport 2013 liegen folgende Zahlen vor:
- Ø Erkrankte Menschen mit Krankschreibung, dennoch anwesend = 89,8%
- Ø Erkrankte Menschen ohne Krankschreibung, dennoch anwesend = 37,1 %
Krankheitsentwicklungen gestalten sich bei jedem Menschen unterschiedlich. Dies gilt im Bezug auf die Dauer als auch auf die Tiefe der Ausprägung. Manche Menschen reagieren zeitnah bereits auf erste Signale einer(s) möglichen psychischen Erkrankung/ Burnout, andere "schleppen" sich über Jahre und zwingen sich, aus Unwissenheit, Angst oder  Scham, zum Durchhalten. Für unsere Berechnung haben wir hier, wiederum subjektiv, 15% an Mehrkosten durch Präsentismus zu Grunde gelegt.</t>
  </si>
  <si>
    <t>verlorener Umsatz p.a. / Betroffene AN</t>
  </si>
  <si>
    <t>in diese Berechnung einfließender Anteil</t>
  </si>
  <si>
    <t>Anteil am Gesamtumsatz i. H. v.</t>
  </si>
  <si>
    <t>* Basiswert für die restlichen Abzüge</t>
  </si>
  <si>
    <t>Aufwand Faktor zeitliche Entwicklung</t>
  </si>
  <si>
    <t>D) Zeitliche Entwicklung (Fehler/Ausschussquote)
Je länger der betroffene Mitarbeiter "durchhält" und auf Krankheitssignale NICHT reagiert, bzw. die Verantwortlichen im Unternehmen NICHT reagieren, desto größer wird das Risiko von ungewollten Fehlern, die durch den erkrankten Mitarbeiter gemacht werden. Diese Fehler führen in der Regel zu wirtschaftlichen Schäden des Unternehmens. Uns ist bisher keine Studie bekannt, in der diese wirtschaftlichen Schäden durch Fehlerquoten von psychisch Erkrankten / Burnoutopfern wissenschaftlich oder statistisch untersucht wurden. Um jedoch auch diesen Faktor in unsere Rechnung mit einfließen lassen zu können, haben wir hier 15% als subjektiven wirtschaftlichen Schaden berechnet.
E) Zeitliche Entwicklung (Mehrbelastung von Kollegen)
Diesen Bereich könnte man auch die "Ansteckungsgefahr" von psychischen Erkrankungen / Burnout nennen. Durch die vorher im Bereich "zeitliche Entwicklung" beschriebenen Umstände, ergibt sich sukzessive eine Verschlechterung der Arbeitsleistung und eine Erhöhung der Fehlerquote der betroffenen Menschen. Ab einem bestimmten Punkt müssen die KollegenInnen Teile oder ganze Arbeitsbereiche übernehmen. Dies führt zu einer deutlichen Mehrbelastung der übrigen Mitarbeiter. Diese Mehrbelastung birgt das Risiko, dass sich die Quote der psychischen Erkrankung / Burnout insgesamt innerhalb des Unternehmens deutlich erhöht. Auch hier liegen uns derzeit keine wissenschaftlichen/statistischen Untersuchungen vor. Dennoch sollte man diesen Bereich unseres Erachtens nicht aus den Augen verlieren. Wir haben uns entschieden auch diese Entwicklung mit 15% als subjektiven wirtschaftlichen Schaden zu berechnet.</t>
  </si>
  <si>
    <t>Gesamtumsatz p.a. aller MA</t>
  </si>
  <si>
    <r>
      <rPr>
        <b/>
        <sz val="11"/>
        <color theme="1"/>
        <rFont val="Calibri"/>
        <family val="2"/>
        <scheme val="minor"/>
      </rPr>
      <t>gelb unterlegte Zellen</t>
    </r>
    <r>
      <rPr>
        <sz val="11"/>
        <color theme="1"/>
        <rFont val="Calibri"/>
        <family val="2"/>
        <scheme val="minor"/>
      </rPr>
      <t xml:space="preserve"> können Sie entsprechend der Daten innerhalb Ihres Unternehmens oder entsprechend Ihrer Einschätzung verändern</t>
    </r>
  </si>
  <si>
    <t>Ihr geschätzter Umsatzausfall</t>
  </si>
</sst>
</file>

<file path=xl/styles.xml><?xml version="1.0" encoding="utf-8"?>
<styleSheet xmlns="http://schemas.openxmlformats.org/spreadsheetml/2006/main">
  <numFmts count="3">
    <numFmt numFmtId="164" formatCode="_(&quot;€&quot;* #,##0.00_);_(&quot;€&quot;* \(#,##0.00\);_(&quot;€&quot;* &quot;-&quot;??_);_(@_)"/>
    <numFmt numFmtId="165" formatCode="_-* #,##0\ &quot;€&quot;_-;\-* #,##0\ &quot;€&quot;_-;_-* &quot;-&quot;??\ &quot;€&quot;_-;_-@_-"/>
    <numFmt numFmtId="166" formatCode="0.0%"/>
  </numFmts>
  <fonts count="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b/>
      <sz val="12"/>
      <color theme="1"/>
      <name val="Calibri"/>
      <family val="2"/>
      <scheme val="minor"/>
    </font>
    <font>
      <i/>
      <sz val="11"/>
      <color rgb="FF000000"/>
      <name val="Calibri"/>
      <family val="2"/>
      <scheme val="minor"/>
    </font>
    <font>
      <b/>
      <sz val="14"/>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249977111117893"/>
        <bgColor indexed="64"/>
      </patternFill>
    </fill>
    <fill>
      <patternFill patternType="solid">
        <fgColor theme="5" tint="0.59999389629810485"/>
        <bgColor indexed="64"/>
      </patternFill>
    </fill>
  </fills>
  <borders count="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0" fillId="2" borderId="0" xfId="0" applyFill="1"/>
    <xf numFmtId="0" fontId="4" fillId="2" borderId="0" xfId="0" applyFont="1" applyFill="1" applyAlignment="1">
      <alignment horizontal="left" readingOrder="1"/>
    </xf>
    <xf numFmtId="165" fontId="0" fillId="2" borderId="0" xfId="1" applyNumberFormat="1" applyFont="1" applyFill="1"/>
    <xf numFmtId="0" fontId="4" fillId="2" borderId="0" xfId="0" applyFont="1" applyFill="1"/>
    <xf numFmtId="0" fontId="3" fillId="0" borderId="0" xfId="0" applyFont="1"/>
    <xf numFmtId="0" fontId="4" fillId="0" borderId="0" xfId="0" applyFont="1" applyAlignment="1">
      <alignment horizontal="left" readingOrder="1"/>
    </xf>
    <xf numFmtId="165" fontId="0" fillId="0" borderId="0" xfId="1" applyNumberFormat="1" applyFont="1"/>
    <xf numFmtId="0" fontId="4" fillId="0" borderId="0" xfId="0" applyFont="1"/>
    <xf numFmtId="165" fontId="3" fillId="0" borderId="0" xfId="1" applyNumberFormat="1" applyFont="1"/>
    <xf numFmtId="0" fontId="5" fillId="0" borderId="0" xfId="0" applyFont="1"/>
    <xf numFmtId="0" fontId="0" fillId="0" borderId="1" xfId="0" applyBorder="1"/>
    <xf numFmtId="165" fontId="0" fillId="0" borderId="1" xfId="1" applyNumberFormat="1" applyFont="1" applyBorder="1"/>
    <xf numFmtId="165" fontId="0" fillId="3" borderId="0" xfId="1" applyNumberFormat="1" applyFont="1" applyFill="1"/>
    <xf numFmtId="0" fontId="0" fillId="3" borderId="0" xfId="0" applyFill="1"/>
    <xf numFmtId="166" fontId="0" fillId="3" borderId="0" xfId="2" applyNumberFormat="1" applyFont="1" applyFill="1"/>
    <xf numFmtId="9" fontId="1" fillId="3" borderId="0" xfId="2" applyFont="1" applyFill="1"/>
    <xf numFmtId="9" fontId="1" fillId="0" borderId="0" xfId="2" applyFont="1" applyFill="1"/>
    <xf numFmtId="9" fontId="0" fillId="3" borderId="0" xfId="2" applyFont="1" applyFill="1"/>
    <xf numFmtId="9" fontId="0" fillId="3" borderId="1" xfId="2" applyFont="1" applyFill="1" applyBorder="1"/>
    <xf numFmtId="0" fontId="0" fillId="0" borderId="0" xfId="0" applyFill="1"/>
    <xf numFmtId="0" fontId="4" fillId="0" borderId="0" xfId="0" applyFont="1" applyFill="1"/>
    <xf numFmtId="165" fontId="0" fillId="0" borderId="0" xfId="1" applyNumberFormat="1" applyFont="1" applyFill="1"/>
    <xf numFmtId="166" fontId="0" fillId="2" borderId="0" xfId="2" applyNumberFormat="1" applyFont="1" applyFill="1"/>
    <xf numFmtId="0" fontId="7" fillId="2" borderId="0" xfId="0" applyFont="1" applyFill="1"/>
    <xf numFmtId="0" fontId="0" fillId="5" borderId="0" xfId="0" applyFill="1"/>
    <xf numFmtId="0" fontId="3" fillId="5" borderId="0" xfId="0" applyFont="1" applyFill="1"/>
    <xf numFmtId="165" fontId="0" fillId="5" borderId="0" xfId="1" applyNumberFormat="1" applyFont="1" applyFill="1"/>
    <xf numFmtId="0" fontId="2" fillId="4" borderId="0" xfId="0" applyFont="1" applyFill="1"/>
    <xf numFmtId="165" fontId="8" fillId="4" borderId="0" xfId="1" applyNumberFormat="1" applyFont="1" applyFill="1"/>
    <xf numFmtId="165" fontId="0" fillId="0" borderId="0" xfId="0" applyNumberFormat="1"/>
    <xf numFmtId="165" fontId="0" fillId="2" borderId="0" xfId="0" applyNumberFormat="1" applyFill="1"/>
    <xf numFmtId="10" fontId="0" fillId="2" borderId="0" xfId="2" applyNumberFormat="1" applyFont="1" applyFill="1"/>
    <xf numFmtId="0" fontId="0" fillId="3" borderId="2" xfId="0" applyFill="1" applyBorder="1"/>
    <xf numFmtId="0" fontId="0" fillId="3" borderId="4" xfId="0" applyFill="1" applyBorder="1"/>
    <xf numFmtId="0" fontId="0" fillId="3" borderId="5" xfId="0" applyFill="1" applyBorder="1"/>
    <xf numFmtId="0" fontId="0" fillId="3" borderId="7" xfId="0" applyFill="1" applyBorder="1"/>
    <xf numFmtId="0" fontId="6" fillId="0" borderId="0" xfId="0" applyFont="1" applyAlignment="1">
      <alignment horizontal="left" wrapText="1"/>
    </xf>
    <xf numFmtId="0" fontId="0" fillId="3" borderId="3" xfId="0" applyFill="1" applyBorder="1" applyAlignment="1">
      <alignment horizontal="left" wrapText="1"/>
    </xf>
    <xf numFmtId="0" fontId="0" fillId="3" borderId="6" xfId="0" applyFill="1" applyBorder="1" applyAlignment="1">
      <alignment horizontal="left" wrapText="1"/>
    </xf>
    <xf numFmtId="0" fontId="0" fillId="0" borderId="0" xfId="0" applyAlignment="1">
      <alignment horizontal="left" wrapText="1"/>
    </xf>
  </cellXfs>
  <cellStyles count="3">
    <cellStyle name="Prozent" xfId="2" builtinId="5"/>
    <cellStyle name="Standard" xfId="0" builtinId="0"/>
    <cellStyle name="Währung"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388145</xdr:colOff>
      <xdr:row>52</xdr:row>
      <xdr:rowOff>185737</xdr:rowOff>
    </xdr:from>
    <xdr:to>
      <xdr:col>7</xdr:col>
      <xdr:colOff>235745</xdr:colOff>
      <xdr:row>53</xdr:row>
      <xdr:rowOff>850047</xdr:rowOff>
    </xdr:to>
    <xdr:pic>
      <xdr:nvPicPr>
        <xdr:cNvPr id="2" name="Grafik 1" descr="BVBH-Banner-FB.gif"/>
        <xdr:cNvPicPr>
          <a:picLocks noChangeAspect="1"/>
        </xdr:cNvPicPr>
      </xdr:nvPicPr>
      <xdr:blipFill>
        <a:blip xmlns:r="http://schemas.openxmlformats.org/officeDocument/2006/relationships" r:embed="rId1" cstate="print"/>
        <a:stretch>
          <a:fillRect/>
        </a:stretch>
      </xdr:blipFill>
      <xdr:spPr>
        <a:xfrm>
          <a:off x="3043239" y="10258425"/>
          <a:ext cx="2324100" cy="85481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4"/>
  <sheetViews>
    <sheetView showGridLines="0" tabSelected="1" zoomScale="80" zoomScaleNormal="80" workbookViewId="0">
      <selection activeCell="K54" sqref="K54"/>
    </sheetView>
  </sheetViews>
  <sheetFormatPr baseColWidth="10" defaultRowHeight="15"/>
  <cols>
    <col min="1" max="1" width="3.85546875" customWidth="1"/>
    <col min="4" max="4" width="13" bestFit="1" customWidth="1"/>
    <col min="7" max="7" width="14.28515625" bestFit="1" customWidth="1"/>
    <col min="8" max="8" width="4.5703125" customWidth="1"/>
    <col min="9" max="9" width="3.5703125" customWidth="1"/>
    <col min="10" max="10" width="13.140625" bestFit="1" customWidth="1"/>
  </cols>
  <sheetData>
    <row r="1" spans="1:8">
      <c r="A1" s="37" t="s">
        <v>13</v>
      </c>
      <c r="B1" s="37"/>
      <c r="C1" s="37"/>
      <c r="D1" s="37"/>
      <c r="E1" s="37"/>
      <c r="F1" s="37"/>
      <c r="G1" s="37"/>
      <c r="H1" s="37"/>
    </row>
    <row r="2" spans="1:8">
      <c r="A2" s="37"/>
      <c r="B2" s="37"/>
      <c r="C2" s="37"/>
      <c r="D2" s="37"/>
      <c r="E2" s="37"/>
      <c r="F2" s="37"/>
      <c r="G2" s="37"/>
      <c r="H2" s="37"/>
    </row>
    <row r="3" spans="1:8" ht="15.75" thickBot="1"/>
    <row r="4" spans="1:8">
      <c r="A4" s="33"/>
      <c r="B4" s="38" t="s">
        <v>28</v>
      </c>
      <c r="C4" s="38"/>
      <c r="D4" s="38"/>
      <c r="E4" s="38"/>
      <c r="F4" s="38"/>
      <c r="G4" s="38"/>
      <c r="H4" s="34"/>
    </row>
    <row r="5" spans="1:8" ht="15.75" thickBot="1">
      <c r="A5" s="35"/>
      <c r="B5" s="39"/>
      <c r="C5" s="39"/>
      <c r="D5" s="39"/>
      <c r="E5" s="39"/>
      <c r="F5" s="39"/>
      <c r="G5" s="39"/>
      <c r="H5" s="36"/>
    </row>
    <row r="7" spans="1:8">
      <c r="A7" s="26" t="s">
        <v>14</v>
      </c>
      <c r="B7" s="25"/>
      <c r="C7" s="25"/>
      <c r="D7" s="25"/>
      <c r="E7" s="25"/>
      <c r="F7" s="25"/>
      <c r="G7" s="14">
        <v>10</v>
      </c>
    </row>
    <row r="9" spans="1:8">
      <c r="A9" s="1" t="s">
        <v>0</v>
      </c>
      <c r="B9" s="1"/>
      <c r="C9" s="1"/>
      <c r="D9" s="1"/>
      <c r="E9" s="1"/>
      <c r="F9" s="1"/>
      <c r="G9" s="1"/>
      <c r="H9" s="1"/>
    </row>
    <row r="10" spans="1:8">
      <c r="A10" s="1"/>
      <c r="B10" s="1"/>
      <c r="C10" s="1"/>
      <c r="D10" s="1"/>
      <c r="E10" s="1"/>
      <c r="F10" s="1"/>
      <c r="G10" s="1"/>
      <c r="H10" s="1"/>
    </row>
    <row r="11" spans="1:8">
      <c r="A11" s="1"/>
      <c r="B11" s="2" t="s">
        <v>1</v>
      </c>
      <c r="C11" s="1"/>
      <c r="D11" s="1"/>
      <c r="E11" s="1"/>
      <c r="F11" s="1"/>
      <c r="G11" s="3">
        <v>40000</v>
      </c>
      <c r="H11" s="1"/>
    </row>
    <row r="12" spans="1:8">
      <c r="A12" s="1"/>
      <c r="B12" s="4" t="s">
        <v>2</v>
      </c>
      <c r="C12" s="1"/>
      <c r="D12" s="1"/>
      <c r="E12" s="1"/>
      <c r="F12" s="1"/>
      <c r="G12" s="1">
        <v>2.5</v>
      </c>
      <c r="H12" s="1"/>
    </row>
    <row r="13" spans="1:8">
      <c r="A13" s="1"/>
      <c r="B13" s="4" t="s">
        <v>3</v>
      </c>
      <c r="C13" s="1"/>
      <c r="D13" s="1"/>
      <c r="E13" s="1"/>
      <c r="F13" s="1"/>
      <c r="G13" s="3">
        <f>(G11*G12)</f>
        <v>100000</v>
      </c>
      <c r="H13" s="1"/>
    </row>
    <row r="14" spans="1:8">
      <c r="A14" s="1"/>
      <c r="B14" s="4" t="s">
        <v>27</v>
      </c>
      <c r="C14" s="1"/>
      <c r="D14" s="1"/>
      <c r="E14" s="1"/>
      <c r="F14" s="1"/>
      <c r="G14" s="3">
        <f>+G13*G7</f>
        <v>1000000</v>
      </c>
      <c r="H14" s="1"/>
    </row>
    <row r="15" spans="1:8">
      <c r="A15" s="1"/>
      <c r="B15" s="4"/>
      <c r="C15" s="1"/>
      <c r="D15" s="1"/>
      <c r="E15" s="1"/>
      <c r="F15" s="1"/>
      <c r="G15" s="3"/>
      <c r="H15" s="1"/>
    </row>
    <row r="17" spans="1:10">
      <c r="A17" s="26" t="s">
        <v>4</v>
      </c>
      <c r="B17" s="25"/>
      <c r="C17" s="25"/>
      <c r="D17" s="25"/>
      <c r="E17" s="25"/>
      <c r="F17" s="25"/>
      <c r="G17" s="25"/>
    </row>
    <row r="19" spans="1:10">
      <c r="B19" s="6" t="s">
        <v>1</v>
      </c>
      <c r="G19" s="13">
        <v>60000</v>
      </c>
    </row>
    <row r="20" spans="1:10">
      <c r="B20" s="8" t="s">
        <v>2</v>
      </c>
      <c r="G20" s="14">
        <v>3.5</v>
      </c>
    </row>
    <row r="21" spans="1:10">
      <c r="B21" s="8" t="s">
        <v>3</v>
      </c>
      <c r="G21" s="7">
        <f>(G19*G20)</f>
        <v>210000</v>
      </c>
    </row>
    <row r="23" spans="1:10">
      <c r="A23" s="1" t="s">
        <v>0</v>
      </c>
      <c r="B23" s="1"/>
      <c r="C23" s="1"/>
      <c r="D23" s="1"/>
      <c r="E23" s="1"/>
      <c r="F23" s="1"/>
      <c r="G23" s="1"/>
      <c r="H23" s="1"/>
    </row>
    <row r="24" spans="1:10">
      <c r="A24" s="1"/>
      <c r="B24" s="1"/>
      <c r="C24" s="1"/>
      <c r="D24" s="1"/>
      <c r="E24" s="1"/>
      <c r="F24" s="1"/>
      <c r="G24" s="1"/>
      <c r="H24" s="1"/>
    </row>
    <row r="25" spans="1:10">
      <c r="A25" s="1"/>
      <c r="B25" s="2" t="s">
        <v>17</v>
      </c>
      <c r="C25" s="1"/>
      <c r="D25" s="1"/>
      <c r="E25" s="1"/>
      <c r="F25" s="1"/>
      <c r="G25" s="23">
        <v>7.3999999999999996E-2</v>
      </c>
      <c r="H25" s="1"/>
    </row>
    <row r="26" spans="1:10">
      <c r="A26" s="1"/>
      <c r="B26" s="24" t="s">
        <v>18</v>
      </c>
      <c r="C26" s="1"/>
      <c r="D26" s="1"/>
      <c r="E26" s="1"/>
      <c r="F26" s="1"/>
      <c r="G26" s="1"/>
      <c r="H26" s="1"/>
    </row>
    <row r="27" spans="1:10">
      <c r="A27" s="1"/>
      <c r="B27" s="4"/>
      <c r="C27" s="1"/>
      <c r="D27" s="1"/>
      <c r="E27" s="1"/>
      <c r="F27" s="1"/>
      <c r="G27" s="3"/>
      <c r="H27" s="1"/>
    </row>
    <row r="28" spans="1:10" s="20" customFormat="1">
      <c r="B28" s="21"/>
      <c r="G28" s="22"/>
    </row>
    <row r="29" spans="1:10" s="20" customFormat="1">
      <c r="B29" s="21"/>
      <c r="G29" s="22"/>
    </row>
    <row r="30" spans="1:10">
      <c r="B30" t="s">
        <v>5</v>
      </c>
      <c r="G30" s="15">
        <v>8.5000000000000006E-2</v>
      </c>
      <c r="J30" s="7"/>
    </row>
    <row r="31" spans="1:10">
      <c r="B31" t="s">
        <v>6</v>
      </c>
      <c r="G31">
        <f>+G7*G30</f>
        <v>0.85000000000000009</v>
      </c>
      <c r="J31" s="30"/>
    </row>
    <row r="33" spans="1:8">
      <c r="B33" s="8" t="s">
        <v>21</v>
      </c>
      <c r="G33" s="7">
        <f>+G21*G31</f>
        <v>178500.00000000003</v>
      </c>
    </row>
    <row r="35" spans="1:8" ht="17.25" customHeight="1">
      <c r="A35" s="26" t="s">
        <v>29</v>
      </c>
      <c r="B35" s="25"/>
      <c r="C35" s="25"/>
      <c r="D35" s="25"/>
      <c r="E35" s="25"/>
      <c r="F35" s="25"/>
      <c r="G35" s="25"/>
    </row>
    <row r="36" spans="1:8" ht="17.25" customHeight="1">
      <c r="A36" s="5"/>
      <c r="B36" t="s">
        <v>22</v>
      </c>
      <c r="G36" s="16">
        <v>0.5</v>
      </c>
    </row>
    <row r="37" spans="1:8" ht="17.25" customHeight="1">
      <c r="A37" s="5"/>
      <c r="B37" t="s">
        <v>16</v>
      </c>
      <c r="G37" s="9">
        <f>+G33*G36</f>
        <v>89250.000000000015</v>
      </c>
      <c r="H37" t="s">
        <v>15</v>
      </c>
    </row>
    <row r="38" spans="1:8" ht="17.25" customHeight="1">
      <c r="A38" s="10" t="s">
        <v>7</v>
      </c>
      <c r="G38" s="17"/>
    </row>
    <row r="39" spans="1:8">
      <c r="G39" s="7"/>
    </row>
    <row r="40" spans="1:8">
      <c r="A40" s="26" t="s">
        <v>25</v>
      </c>
      <c r="B40" s="25"/>
      <c r="C40" s="25"/>
      <c r="D40" s="25"/>
      <c r="E40" s="25"/>
      <c r="F40" s="25"/>
      <c r="G40" s="27"/>
    </row>
    <row r="41" spans="1:8">
      <c r="B41" t="s">
        <v>8</v>
      </c>
      <c r="F41" s="18">
        <v>0.15</v>
      </c>
      <c r="G41" s="7">
        <f>+G37*F41</f>
        <v>13387.500000000002</v>
      </c>
    </row>
    <row r="42" spans="1:8">
      <c r="B42" t="s">
        <v>9</v>
      </c>
      <c r="F42" s="18">
        <v>0.15</v>
      </c>
      <c r="G42" s="7">
        <f>+G37*F42</f>
        <v>13387.500000000002</v>
      </c>
    </row>
    <row r="43" spans="1:8">
      <c r="B43" s="11" t="s">
        <v>10</v>
      </c>
      <c r="C43" s="11"/>
      <c r="D43" s="11"/>
      <c r="E43" s="11"/>
      <c r="F43" s="19">
        <v>0.15</v>
      </c>
      <c r="G43" s="12">
        <f>+G37*F43</f>
        <v>13387.500000000002</v>
      </c>
    </row>
    <row r="44" spans="1:8">
      <c r="B44" t="s">
        <v>11</v>
      </c>
      <c r="G44" s="9">
        <f>+G43+G42+G41</f>
        <v>40162.500000000007</v>
      </c>
    </row>
    <row r="45" spans="1:8">
      <c r="G45" s="7"/>
    </row>
    <row r="46" spans="1:8" ht="18.75">
      <c r="A46" s="28" t="s">
        <v>12</v>
      </c>
      <c r="B46" s="28"/>
      <c r="C46" s="28"/>
      <c r="D46" s="28"/>
      <c r="E46" s="28"/>
      <c r="F46" s="28"/>
      <c r="G46" s="29">
        <f>+G44+G37</f>
        <v>129412.50000000003</v>
      </c>
    </row>
    <row r="47" spans="1:8">
      <c r="A47" s="1" t="s">
        <v>23</v>
      </c>
      <c r="B47" s="1"/>
      <c r="C47" s="1"/>
      <c r="D47" s="31">
        <f>+G14</f>
        <v>1000000</v>
      </c>
      <c r="E47" s="1"/>
      <c r="F47" s="1"/>
      <c r="G47" s="32">
        <f>+G46/G14</f>
        <v>0.12941250000000004</v>
      </c>
    </row>
    <row r="49" spans="1:8">
      <c r="A49" t="s">
        <v>24</v>
      </c>
    </row>
    <row r="52" spans="1:8">
      <c r="A52" s="40" t="s">
        <v>19</v>
      </c>
      <c r="B52" s="40"/>
      <c r="C52" s="40"/>
      <c r="D52" s="40"/>
      <c r="E52" s="40"/>
      <c r="F52" s="40"/>
      <c r="G52" s="40"/>
      <c r="H52" s="40"/>
    </row>
    <row r="53" spans="1:8">
      <c r="A53" s="40"/>
      <c r="B53" s="40"/>
      <c r="C53" s="40"/>
      <c r="D53" s="40"/>
      <c r="E53" s="40"/>
      <c r="F53" s="40"/>
      <c r="G53" s="40"/>
      <c r="H53" s="40"/>
    </row>
    <row r="54" spans="1:8" ht="369.75" customHeight="1">
      <c r="A54" s="40"/>
      <c r="B54" s="40"/>
      <c r="C54" s="40"/>
      <c r="D54" s="40"/>
      <c r="E54" s="40"/>
      <c r="F54" s="40"/>
      <c r="G54" s="40"/>
      <c r="H54" s="40"/>
    </row>
    <row r="57" spans="1:8">
      <c r="A57" s="40" t="s">
        <v>20</v>
      </c>
      <c r="B57" s="40"/>
      <c r="C57" s="40"/>
      <c r="D57" s="40"/>
      <c r="E57" s="40"/>
      <c r="F57" s="40"/>
      <c r="G57" s="40"/>
      <c r="H57" s="40"/>
    </row>
    <row r="58" spans="1:8" ht="284.25" customHeight="1">
      <c r="A58" s="40"/>
      <c r="B58" s="40"/>
      <c r="C58" s="40"/>
      <c r="D58" s="40"/>
      <c r="E58" s="40"/>
      <c r="F58" s="40"/>
      <c r="G58" s="40"/>
      <c r="H58" s="40"/>
    </row>
    <row r="63" spans="1:8">
      <c r="A63" s="40" t="s">
        <v>26</v>
      </c>
      <c r="B63" s="40"/>
      <c r="C63" s="40"/>
      <c r="D63" s="40"/>
      <c r="E63" s="40"/>
      <c r="F63" s="40"/>
      <c r="G63" s="40"/>
      <c r="H63" s="40"/>
    </row>
    <row r="64" spans="1:8" ht="362.25" customHeight="1">
      <c r="A64" s="40"/>
      <c r="B64" s="40"/>
      <c r="C64" s="40"/>
      <c r="D64" s="40"/>
      <c r="E64" s="40"/>
      <c r="F64" s="40"/>
      <c r="G64" s="40"/>
      <c r="H64" s="40"/>
    </row>
  </sheetData>
  <mergeCells count="5">
    <mergeCell ref="A1:H2"/>
    <mergeCell ref="B4:G5"/>
    <mergeCell ref="A52:H54"/>
    <mergeCell ref="A57:H58"/>
    <mergeCell ref="A63:H64"/>
  </mergeCells>
  <pageMargins left="0.7" right="0.7" top="0.64" bottom="0.52"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2014-05-10T19:49:41Z</cp:lastPrinted>
  <dcterms:created xsi:type="dcterms:W3CDTF">2014-03-17T13:03:20Z</dcterms:created>
  <dcterms:modified xsi:type="dcterms:W3CDTF">2014-05-10T19:49:53Z</dcterms:modified>
</cp:coreProperties>
</file>